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igf\Source\Workspaces\AzureSigfussonDk\WebApplication\Content\Docs\"/>
    </mc:Choice>
  </mc:AlternateContent>
  <xr:revisionPtr revIDLastSave="0" documentId="13_ncr:1_{808A212E-2138-4C78-B979-913A75E8A9AB}" xr6:coauthVersionLast="47" xr6:coauthVersionMax="47" xr10:uidLastSave="{00000000-0000-0000-0000-000000000000}"/>
  <bookViews>
    <workbookView xWindow="4845" yWindow="1905" windowWidth="21600" windowHeight="12735" activeTab="1" xr2:uid="{00000000-000D-0000-FFFF-FFFF00000000}"/>
  </bookViews>
  <sheets>
    <sheet name="2021" sheetId="13" r:id="rId1"/>
    <sheet name="2022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3" l="1"/>
  <c r="D39" i="13"/>
  <c r="D38" i="13"/>
  <c r="D37" i="13"/>
  <c r="D36" i="13"/>
  <c r="D35" i="13"/>
  <c r="D34" i="13"/>
  <c r="D33" i="13"/>
  <c r="D32" i="13"/>
  <c r="D31" i="13"/>
  <c r="D30" i="13"/>
  <c r="D29" i="13"/>
  <c r="D28" i="13"/>
  <c r="E22" i="13"/>
  <c r="G22" i="13" s="1"/>
  <c r="E21" i="13"/>
  <c r="G21" i="13" s="1"/>
  <c r="E17" i="13"/>
  <c r="E16" i="13"/>
  <c r="C12" i="13"/>
  <c r="C17" i="13" s="1"/>
  <c r="D44" i="13" l="1"/>
  <c r="C25" i="13" s="1"/>
  <c r="G17" i="13"/>
  <c r="C16" i="13"/>
  <c r="C18" i="13" s="1"/>
  <c r="C14" i="13"/>
  <c r="D42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E22" i="11"/>
  <c r="G22" i="11" s="1"/>
  <c r="E21" i="11"/>
  <c r="G21" i="11" s="1"/>
  <c r="E17" i="11"/>
  <c r="E16" i="11"/>
  <c r="C12" i="11"/>
  <c r="C17" i="11" s="1"/>
  <c r="G16" i="13" l="1"/>
  <c r="G23" i="13" s="1"/>
  <c r="G25" i="13" s="1"/>
  <c r="C14" i="11"/>
  <c r="C16" i="11"/>
  <c r="C18" i="11"/>
  <c r="G16" i="11"/>
  <c r="G17" i="11"/>
  <c r="D44" i="11"/>
  <c r="C25" i="11" s="1"/>
  <c r="G23" i="11" l="1"/>
  <c r="G25" i="11" s="1"/>
</calcChain>
</file>

<file path=xl/sharedStrings.xml><?xml version="1.0" encoding="utf-8"?>
<sst xmlns="http://schemas.openxmlformats.org/spreadsheetml/2006/main" count="142" uniqueCount="47">
  <si>
    <t>Kørsel per dag:</t>
  </si>
  <si>
    <t>km</t>
  </si>
  <si>
    <t>Total antal km per dag:</t>
  </si>
  <si>
    <t>dagligt fradrag:</t>
  </si>
  <si>
    <t>km @</t>
  </si>
  <si>
    <t>=</t>
  </si>
  <si>
    <t>Broafgift 2 gange om dagen:</t>
  </si>
  <si>
    <t>2 x</t>
  </si>
  <si>
    <t>Total pr. dag</t>
  </si>
  <si>
    <t>Antal dage om året:</t>
  </si>
  <si>
    <t>Antal km per tur:</t>
  </si>
  <si>
    <t>dage</t>
  </si>
  <si>
    <t>År.</t>
  </si>
  <si>
    <t>arbejdsdage</t>
  </si>
  <si>
    <t>Ferie , antal uger</t>
  </si>
  <si>
    <t>TOTAL:</t>
  </si>
  <si>
    <t>Andet</t>
  </si>
  <si>
    <t>Beregning af kørselsfradrag for kørsel i Danmark eller fra Sverige til Danmark:</t>
  </si>
  <si>
    <t>Navn</t>
  </si>
  <si>
    <t>Første 120 km (-24 km):</t>
  </si>
  <si>
    <t>Afstand udover 120 km</t>
  </si>
  <si>
    <t>Øresundsbroen</t>
  </si>
  <si>
    <t>Storebæltsbroen</t>
  </si>
  <si>
    <t>Udkantskommune</t>
  </si>
  <si>
    <t>JA</t>
  </si>
  <si>
    <t>NEJ</t>
  </si>
  <si>
    <t>nytårsdag</t>
  </si>
  <si>
    <t>skærtorsdag</t>
  </si>
  <si>
    <t>langfredag</t>
  </si>
  <si>
    <t>store bededag</t>
  </si>
  <si>
    <t>2.påskedag</t>
  </si>
  <si>
    <t>Kr. Himmelfart</t>
  </si>
  <si>
    <t>2.pinsedag</t>
  </si>
  <si>
    <t>juleaftensdag</t>
  </si>
  <si>
    <t>juledag</t>
  </si>
  <si>
    <t>2.juledag</t>
  </si>
  <si>
    <t>Nytårsaftensdag</t>
  </si>
  <si>
    <t>Storebælt</t>
  </si>
  <si>
    <t>storebælt</t>
  </si>
  <si>
    <t>2x</t>
  </si>
  <si>
    <t>VÆLG</t>
  </si>
  <si>
    <t>Indtast:</t>
  </si>
  <si>
    <t>Normal takst</t>
  </si>
  <si>
    <t>over 120 km</t>
  </si>
  <si>
    <t>øresund</t>
  </si>
  <si>
    <t>Fridage 2020:</t>
  </si>
  <si>
    <t>Fridage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</si>
</sst>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6]mmmm\ yyyy;@"/>
    <numFmt numFmtId="165" formatCode="0&quot; uger&quot;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10"/>
      <color indexed="12"/>
      <name val="Arial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0" fontId="2" fillId="0" borderId="1" xfId="0" applyFont="1" applyBorder="1"/>
    <xf numFmtId="2" fontId="0" fillId="0" borderId="0" xfId="0" applyNumberFormat="1"/>
    <xf numFmtId="0" fontId="0" fillId="0" borderId="0" xfId="0" quotePrefix="1"/>
    <xf numFmtId="0" fontId="0" fillId="0" borderId="0" xfId="0" applyAlignment="1">
      <alignment horizontal="center"/>
    </xf>
    <xf numFmtId="2" fontId="0" fillId="0" borderId="1" xfId="0" applyNumberFormat="1" applyBorder="1"/>
    <xf numFmtId="0" fontId="3" fillId="0" borderId="2" xfId="0" applyFont="1" applyBorder="1"/>
    <xf numFmtId="0" fontId="0" fillId="0" borderId="2" xfId="0" applyBorder="1"/>
    <xf numFmtId="4" fontId="2" fillId="0" borderId="3" xfId="0" applyNumberFormat="1" applyFont="1" applyBorder="1"/>
    <xf numFmtId="0" fontId="2" fillId="0" borderId="2" xfId="0" applyFont="1" applyBorder="1"/>
    <xf numFmtId="0" fontId="4" fillId="0" borderId="2" xfId="0" applyFont="1" applyBorder="1"/>
    <xf numFmtId="0" fontId="2" fillId="0" borderId="2" xfId="0" applyFont="1" applyBorder="1" applyAlignment="1">
      <alignment horizontal="center"/>
    </xf>
    <xf numFmtId="164" fontId="0" fillId="0" borderId="0" xfId="0" applyNumberFormat="1"/>
    <xf numFmtId="165" fontId="5" fillId="0" borderId="0" xfId="0" applyNumberFormat="1" applyFont="1"/>
    <xf numFmtId="0" fontId="2" fillId="0" borderId="4" xfId="0" applyFont="1" applyBorder="1"/>
    <xf numFmtId="0" fontId="6" fillId="0" borderId="0" xfId="0" applyFont="1"/>
    <xf numFmtId="14" fontId="0" fillId="0" borderId="0" xfId="0" applyNumberFormat="1"/>
    <xf numFmtId="0" fontId="7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0" fillId="0" borderId="0" xfId="0" applyNumberFormat="1"/>
    <xf numFmtId="0" fontId="7" fillId="0" borderId="0" xfId="0" applyFont="1" applyAlignment="1">
      <alignment horizontal="center"/>
    </xf>
    <xf numFmtId="4" fontId="2" fillId="0" borderId="0" xfId="0" applyNumberFormat="1" applyFont="1" applyBorder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8F612-277B-43A4-9254-7F93D7D1FD8C}">
  <dimension ref="A1:G64"/>
  <sheetViews>
    <sheetView workbookViewId="0">
      <selection activeCell="G17" sqref="G17"/>
    </sheetView>
  </sheetViews>
  <sheetFormatPr defaultRowHeight="12.75" x14ac:dyDescent="0.2"/>
  <cols>
    <col min="1" max="1" width="7" customWidth="1"/>
    <col min="2" max="2" width="23.85546875" customWidth="1"/>
    <col min="4" max="4" width="8.85546875" bestFit="1" customWidth="1"/>
    <col min="5" max="5" width="11.85546875" customWidth="1"/>
    <col min="6" max="6" width="5.5703125" customWidth="1"/>
    <col min="7" max="7" width="13.42578125" customWidth="1"/>
  </cols>
  <sheetData>
    <row r="1" spans="1:7" ht="15.75" x14ac:dyDescent="0.25">
      <c r="B1" s="13" t="s">
        <v>18</v>
      </c>
    </row>
    <row r="3" spans="1:7" x14ac:dyDescent="0.2">
      <c r="A3" s="1" t="s">
        <v>17</v>
      </c>
    </row>
    <row r="4" spans="1:7" x14ac:dyDescent="0.2">
      <c r="A4" s="1"/>
    </row>
    <row r="5" spans="1:7" x14ac:dyDescent="0.2">
      <c r="A5" s="1"/>
      <c r="C5" s="1" t="s">
        <v>40</v>
      </c>
      <c r="F5" s="12" t="s">
        <v>12</v>
      </c>
      <c r="G5" s="14">
        <v>2021</v>
      </c>
    </row>
    <row r="6" spans="1:7" x14ac:dyDescent="0.2">
      <c r="A6" s="1"/>
      <c r="B6" s="20" t="s">
        <v>21</v>
      </c>
      <c r="C6" s="26" t="s">
        <v>24</v>
      </c>
      <c r="F6" s="21"/>
      <c r="G6" s="22"/>
    </row>
    <row r="7" spans="1:7" x14ac:dyDescent="0.2">
      <c r="A7" s="1"/>
      <c r="B7" s="20" t="s">
        <v>22</v>
      </c>
      <c r="C7" s="26" t="s">
        <v>25</v>
      </c>
      <c r="F7" s="21"/>
      <c r="G7" s="22"/>
    </row>
    <row r="8" spans="1:7" x14ac:dyDescent="0.2">
      <c r="B8" s="20" t="s">
        <v>23</v>
      </c>
      <c r="C8" s="26" t="s">
        <v>25</v>
      </c>
    </row>
    <row r="9" spans="1:7" x14ac:dyDescent="0.2">
      <c r="B9" s="20"/>
    </row>
    <row r="10" spans="1:7" x14ac:dyDescent="0.2">
      <c r="A10" s="1" t="s">
        <v>0</v>
      </c>
      <c r="C10" s="1" t="s">
        <v>41</v>
      </c>
    </row>
    <row r="11" spans="1:7" x14ac:dyDescent="0.2">
      <c r="B11" t="s">
        <v>10</v>
      </c>
      <c r="C11" s="9">
        <v>61</v>
      </c>
      <c r="D11" s="10" t="s">
        <v>1</v>
      </c>
    </row>
    <row r="12" spans="1:7" ht="19.5" customHeight="1" x14ac:dyDescent="0.2">
      <c r="B12" s="2" t="s">
        <v>2</v>
      </c>
      <c r="C12" s="1">
        <f>C11*2</f>
        <v>122</v>
      </c>
      <c r="D12" t="s">
        <v>1</v>
      </c>
    </row>
    <row r="13" spans="1:7" x14ac:dyDescent="0.2">
      <c r="B13" s="3" t="s">
        <v>3</v>
      </c>
      <c r="C13">
        <v>-24</v>
      </c>
      <c r="D13" t="s">
        <v>1</v>
      </c>
    </row>
    <row r="14" spans="1:7" x14ac:dyDescent="0.2">
      <c r="C14" s="4">
        <f>C12+C13</f>
        <v>98</v>
      </c>
      <c r="D14" s="1" t="s">
        <v>1</v>
      </c>
    </row>
    <row r="16" spans="1:7" x14ac:dyDescent="0.2">
      <c r="B16" t="s">
        <v>19</v>
      </c>
      <c r="C16">
        <f>IF(C12&gt;120,(120-24),IF(C14&lt;0,0,C14))</f>
        <v>96</v>
      </c>
      <c r="D16" t="s">
        <v>4</v>
      </c>
      <c r="E16" s="5">
        <f>B63</f>
        <v>1.9</v>
      </c>
      <c r="F16" s="6" t="s">
        <v>5</v>
      </c>
      <c r="G16" s="5">
        <f>E16*C16</f>
        <v>182.39999999999998</v>
      </c>
    </row>
    <row r="17" spans="2:7" x14ac:dyDescent="0.2">
      <c r="B17" s="20" t="s">
        <v>20</v>
      </c>
      <c r="C17">
        <f>IF(C12&gt;120,C12-120,0)</f>
        <v>2</v>
      </c>
      <c r="D17" t="s">
        <v>4</v>
      </c>
      <c r="E17" s="5">
        <f>IF(C8="JA",E16,B64)</f>
        <v>0.95</v>
      </c>
      <c r="F17" s="6" t="s">
        <v>5</v>
      </c>
      <c r="G17" s="5">
        <f>E17*C17</f>
        <v>1.9</v>
      </c>
    </row>
    <row r="18" spans="2:7" x14ac:dyDescent="0.2">
      <c r="C18" s="4">
        <f>SUM(C16:C17)</f>
        <v>98</v>
      </c>
      <c r="D18" s="1" t="s">
        <v>1</v>
      </c>
    </row>
    <row r="19" spans="2:7" x14ac:dyDescent="0.2">
      <c r="B19" s="18"/>
    </row>
    <row r="20" spans="2:7" x14ac:dyDescent="0.2">
      <c r="B20" s="18"/>
    </row>
    <row r="21" spans="2:7" x14ac:dyDescent="0.2">
      <c r="B21" t="s">
        <v>6</v>
      </c>
      <c r="C21" s="20" t="s">
        <v>44</v>
      </c>
      <c r="D21" s="7" t="s">
        <v>7</v>
      </c>
      <c r="E21" s="5">
        <f>IF(C6="JA",B61,0)</f>
        <v>50</v>
      </c>
      <c r="F21" t="s">
        <v>5</v>
      </c>
      <c r="G21" s="5">
        <f>E21*2</f>
        <v>100</v>
      </c>
    </row>
    <row r="22" spans="2:7" x14ac:dyDescent="0.2">
      <c r="B22" t="s">
        <v>6</v>
      </c>
      <c r="C22" s="20" t="s">
        <v>38</v>
      </c>
      <c r="D22" s="24" t="s">
        <v>39</v>
      </c>
      <c r="E22" s="5">
        <f>IF(C7="JA",B62,0)</f>
        <v>0</v>
      </c>
      <c r="G22" s="5">
        <f>E22*2</f>
        <v>0</v>
      </c>
    </row>
    <row r="23" spans="2:7" ht="19.5" customHeight="1" x14ac:dyDescent="0.2">
      <c r="B23" t="s">
        <v>8</v>
      </c>
      <c r="E23" s="5"/>
      <c r="G23" s="8">
        <f>SUM(G16:G22)</f>
        <v>284.29999999999995</v>
      </c>
    </row>
    <row r="25" spans="2:7" ht="13.5" thickBot="1" x14ac:dyDescent="0.25">
      <c r="B25" t="s">
        <v>9</v>
      </c>
      <c r="C25" s="1">
        <f>D44</f>
        <v>221</v>
      </c>
      <c r="D25" t="s">
        <v>11</v>
      </c>
      <c r="G25" s="11">
        <f>G23*C25</f>
        <v>62830.299999999988</v>
      </c>
    </row>
    <row r="26" spans="2:7" ht="13.5" thickTop="1" x14ac:dyDescent="0.2">
      <c r="C26" s="1"/>
      <c r="G26" s="25"/>
    </row>
    <row r="28" spans="2:7" x14ac:dyDescent="0.2">
      <c r="B28" s="15">
        <v>44197</v>
      </c>
      <c r="D28">
        <f t="shared" ref="D28:D39" si="0">NETWORKDAYS(B28,B29-1,B$49:B$59)</f>
        <v>20</v>
      </c>
      <c r="E28" t="s">
        <v>13</v>
      </c>
      <c r="G28" s="19"/>
    </row>
    <row r="29" spans="2:7" x14ac:dyDescent="0.2">
      <c r="B29" s="15">
        <v>44228</v>
      </c>
      <c r="D29">
        <f t="shared" si="0"/>
        <v>20</v>
      </c>
      <c r="E29" t="s">
        <v>13</v>
      </c>
    </row>
    <row r="30" spans="2:7" x14ac:dyDescent="0.2">
      <c r="B30" s="15">
        <v>44256</v>
      </c>
      <c r="D30">
        <f t="shared" si="0"/>
        <v>23</v>
      </c>
      <c r="E30" t="s">
        <v>13</v>
      </c>
    </row>
    <row r="31" spans="2:7" x14ac:dyDescent="0.2">
      <c r="B31" s="15">
        <v>44287</v>
      </c>
      <c r="D31">
        <f t="shared" si="0"/>
        <v>18</v>
      </c>
      <c r="E31" t="s">
        <v>13</v>
      </c>
    </row>
    <row r="32" spans="2:7" x14ac:dyDescent="0.2">
      <c r="B32" s="15">
        <v>44317</v>
      </c>
      <c r="D32">
        <f t="shared" si="0"/>
        <v>19</v>
      </c>
      <c r="E32" t="s">
        <v>13</v>
      </c>
    </row>
    <row r="33" spans="1:5" x14ac:dyDescent="0.2">
      <c r="B33" s="15">
        <v>44348</v>
      </c>
      <c r="D33">
        <f t="shared" si="0"/>
        <v>22</v>
      </c>
      <c r="E33" t="s">
        <v>13</v>
      </c>
    </row>
    <row r="34" spans="1:5" x14ac:dyDescent="0.2">
      <c r="B34" s="15">
        <v>44378</v>
      </c>
      <c r="D34">
        <f t="shared" si="0"/>
        <v>22</v>
      </c>
      <c r="E34" t="s">
        <v>13</v>
      </c>
    </row>
    <row r="35" spans="1:5" x14ac:dyDescent="0.2">
      <c r="B35" s="15">
        <v>44409</v>
      </c>
      <c r="D35">
        <f t="shared" si="0"/>
        <v>22</v>
      </c>
      <c r="E35" t="s">
        <v>13</v>
      </c>
    </row>
    <row r="36" spans="1:5" x14ac:dyDescent="0.2">
      <c r="B36" s="15">
        <v>44440</v>
      </c>
      <c r="D36">
        <f t="shared" si="0"/>
        <v>22</v>
      </c>
      <c r="E36" t="s">
        <v>13</v>
      </c>
    </row>
    <row r="37" spans="1:5" x14ac:dyDescent="0.2">
      <c r="B37" s="15">
        <v>44470</v>
      </c>
      <c r="D37">
        <f t="shared" si="0"/>
        <v>21</v>
      </c>
      <c r="E37" t="s">
        <v>13</v>
      </c>
    </row>
    <row r="38" spans="1:5" x14ac:dyDescent="0.2">
      <c r="B38" s="15">
        <v>44501</v>
      </c>
      <c r="D38">
        <f t="shared" si="0"/>
        <v>22</v>
      </c>
      <c r="E38" t="s">
        <v>13</v>
      </c>
    </row>
    <row r="39" spans="1:5" x14ac:dyDescent="0.2">
      <c r="A39" s="19"/>
      <c r="B39" s="15">
        <v>44531</v>
      </c>
      <c r="D39">
        <f t="shared" si="0"/>
        <v>21</v>
      </c>
      <c r="E39" t="s">
        <v>13</v>
      </c>
    </row>
    <row r="40" spans="1:5" x14ac:dyDescent="0.2">
      <c r="A40" s="19"/>
      <c r="B40" s="15">
        <v>44562</v>
      </c>
    </row>
    <row r="41" spans="1:5" x14ac:dyDescent="0.2">
      <c r="B41" s="15"/>
    </row>
    <row r="42" spans="1:5" x14ac:dyDescent="0.2">
      <c r="B42" t="s">
        <v>14</v>
      </c>
      <c r="C42" s="16">
        <v>5</v>
      </c>
      <c r="D42">
        <f>-5*C42</f>
        <v>-25</v>
      </c>
      <c r="E42" t="s">
        <v>13</v>
      </c>
    </row>
    <row r="43" spans="1:5" x14ac:dyDescent="0.2">
      <c r="B43" t="s">
        <v>16</v>
      </c>
      <c r="C43" s="16"/>
      <c r="D43">
        <v>-6</v>
      </c>
      <c r="E43" t="s">
        <v>13</v>
      </c>
    </row>
    <row r="44" spans="1:5" x14ac:dyDescent="0.2">
      <c r="B44" s="3" t="s">
        <v>15</v>
      </c>
      <c r="D44" s="17">
        <f>SUM(D28:D43)</f>
        <v>221</v>
      </c>
    </row>
    <row r="48" spans="1:5" x14ac:dyDescent="0.2">
      <c r="B48" s="20" t="s">
        <v>46</v>
      </c>
    </row>
    <row r="49" spans="1:3" x14ac:dyDescent="0.2">
      <c r="A49" s="20" t="s">
        <v>24</v>
      </c>
      <c r="B49" s="19">
        <v>44197</v>
      </c>
      <c r="C49" s="20" t="s">
        <v>26</v>
      </c>
    </row>
    <row r="50" spans="1:3" x14ac:dyDescent="0.2">
      <c r="A50" s="20" t="s">
        <v>25</v>
      </c>
      <c r="B50" s="19">
        <v>44287</v>
      </c>
      <c r="C50" s="20" t="s">
        <v>27</v>
      </c>
    </row>
    <row r="51" spans="1:3" x14ac:dyDescent="0.2">
      <c r="B51" s="19">
        <v>44288</v>
      </c>
      <c r="C51" s="20" t="s">
        <v>28</v>
      </c>
    </row>
    <row r="52" spans="1:3" x14ac:dyDescent="0.2">
      <c r="B52" s="19">
        <v>44291</v>
      </c>
      <c r="C52" s="20" t="s">
        <v>30</v>
      </c>
    </row>
    <row r="53" spans="1:3" x14ac:dyDescent="0.2">
      <c r="B53" s="19">
        <v>44316</v>
      </c>
      <c r="C53" s="20" t="s">
        <v>29</v>
      </c>
    </row>
    <row r="54" spans="1:3" x14ac:dyDescent="0.2">
      <c r="B54" s="19">
        <v>44329</v>
      </c>
      <c r="C54" s="20" t="s">
        <v>31</v>
      </c>
    </row>
    <row r="55" spans="1:3" x14ac:dyDescent="0.2">
      <c r="B55" s="19">
        <v>44340</v>
      </c>
      <c r="C55" s="20" t="s">
        <v>32</v>
      </c>
    </row>
    <row r="56" spans="1:3" x14ac:dyDescent="0.2">
      <c r="B56" s="19">
        <v>44554</v>
      </c>
      <c r="C56" s="20" t="s">
        <v>33</v>
      </c>
    </row>
    <row r="57" spans="1:3" x14ac:dyDescent="0.2">
      <c r="B57" s="19">
        <v>44555</v>
      </c>
      <c r="C57" s="20" t="s">
        <v>34</v>
      </c>
    </row>
    <row r="58" spans="1:3" x14ac:dyDescent="0.2">
      <c r="B58" s="19">
        <v>44556</v>
      </c>
      <c r="C58" s="20" t="s">
        <v>35</v>
      </c>
    </row>
    <row r="59" spans="1:3" x14ac:dyDescent="0.2">
      <c r="B59" s="19">
        <v>44561</v>
      </c>
      <c r="C59" s="20" t="s">
        <v>36</v>
      </c>
    </row>
    <row r="60" spans="1:3" x14ac:dyDescent="0.2">
      <c r="B60" s="19"/>
      <c r="C60" s="20"/>
    </row>
    <row r="61" spans="1:3" x14ac:dyDescent="0.2">
      <c r="B61" s="20">
        <v>50</v>
      </c>
      <c r="C61" s="20" t="s">
        <v>21</v>
      </c>
    </row>
    <row r="62" spans="1:3" x14ac:dyDescent="0.2">
      <c r="B62" s="23">
        <v>110</v>
      </c>
      <c r="C62" s="20" t="s">
        <v>37</v>
      </c>
    </row>
    <row r="63" spans="1:3" x14ac:dyDescent="0.2">
      <c r="B63" s="5">
        <v>1.9</v>
      </c>
      <c r="C63" s="20" t="s">
        <v>42</v>
      </c>
    </row>
    <row r="64" spans="1:3" x14ac:dyDescent="0.2">
      <c r="B64" s="5">
        <v>0.95</v>
      </c>
      <c r="C64" s="20" t="s">
        <v>43</v>
      </c>
    </row>
  </sheetData>
  <dataValidations count="1">
    <dataValidation type="list" allowBlank="1" showInputMessage="1" showErrorMessage="1" sqref="C6:C8" xr:uid="{A9B8B478-E577-4BCF-8DA8-7F91ABADC5E0}">
      <formula1>$A$49:$A$50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79FD0-F347-42ED-9797-09D9B1A42808}">
  <dimension ref="A1:G64"/>
  <sheetViews>
    <sheetView tabSelected="1" workbookViewId="0">
      <selection activeCell="B56" sqref="B56"/>
    </sheetView>
  </sheetViews>
  <sheetFormatPr defaultRowHeight="12.75" x14ac:dyDescent="0.2"/>
  <cols>
    <col min="1" max="1" width="7" customWidth="1"/>
    <col min="2" max="2" width="23.85546875" customWidth="1"/>
    <col min="4" max="4" width="8.85546875" bestFit="1" customWidth="1"/>
    <col min="5" max="5" width="11.85546875" customWidth="1"/>
    <col min="6" max="6" width="5.5703125" customWidth="1"/>
    <col min="7" max="7" width="13.42578125" customWidth="1"/>
  </cols>
  <sheetData>
    <row r="1" spans="1:7" ht="15.75" x14ac:dyDescent="0.25">
      <c r="B1" s="13" t="s">
        <v>18</v>
      </c>
    </row>
    <row r="3" spans="1:7" x14ac:dyDescent="0.2">
      <c r="A3" s="1" t="s">
        <v>17</v>
      </c>
    </row>
    <row r="4" spans="1:7" x14ac:dyDescent="0.2">
      <c r="A4" s="1"/>
    </row>
    <row r="5" spans="1:7" x14ac:dyDescent="0.2">
      <c r="A5" s="1"/>
      <c r="C5" s="1" t="s">
        <v>40</v>
      </c>
      <c r="F5" s="12" t="s">
        <v>12</v>
      </c>
      <c r="G5" s="14">
        <v>2022</v>
      </c>
    </row>
    <row r="6" spans="1:7" x14ac:dyDescent="0.2">
      <c r="A6" s="1"/>
      <c r="B6" s="20" t="s">
        <v>21</v>
      </c>
      <c r="C6" s="26" t="s">
        <v>24</v>
      </c>
      <c r="F6" s="21"/>
      <c r="G6" s="22"/>
    </row>
    <row r="7" spans="1:7" x14ac:dyDescent="0.2">
      <c r="A7" s="1"/>
      <c r="B7" s="20" t="s">
        <v>22</v>
      </c>
      <c r="C7" s="26" t="s">
        <v>25</v>
      </c>
      <c r="F7" s="21"/>
      <c r="G7" s="22"/>
    </row>
    <row r="8" spans="1:7" x14ac:dyDescent="0.2">
      <c r="B8" s="20" t="s">
        <v>23</v>
      </c>
      <c r="C8" s="26" t="s">
        <v>25</v>
      </c>
    </row>
    <row r="9" spans="1:7" x14ac:dyDescent="0.2">
      <c r="B9" s="20"/>
    </row>
    <row r="10" spans="1:7" x14ac:dyDescent="0.2">
      <c r="A10" s="1" t="s">
        <v>0</v>
      </c>
      <c r="C10" s="1" t="s">
        <v>41</v>
      </c>
    </row>
    <row r="11" spans="1:7" x14ac:dyDescent="0.2">
      <c r="B11" t="s">
        <v>10</v>
      </c>
      <c r="C11" s="9">
        <v>61</v>
      </c>
      <c r="D11" s="10" t="s">
        <v>1</v>
      </c>
    </row>
    <row r="12" spans="1:7" ht="19.5" customHeight="1" x14ac:dyDescent="0.2">
      <c r="B12" s="2" t="s">
        <v>2</v>
      </c>
      <c r="C12" s="1">
        <f>C11*2</f>
        <v>122</v>
      </c>
      <c r="D12" t="s">
        <v>1</v>
      </c>
    </row>
    <row r="13" spans="1:7" x14ac:dyDescent="0.2">
      <c r="B13" s="3" t="s">
        <v>3</v>
      </c>
      <c r="C13">
        <v>-24</v>
      </c>
      <c r="D13" t="s">
        <v>1</v>
      </c>
    </row>
    <row r="14" spans="1:7" x14ac:dyDescent="0.2">
      <c r="C14" s="4">
        <f>C12+C13</f>
        <v>98</v>
      </c>
      <c r="D14" s="1" t="s">
        <v>1</v>
      </c>
    </row>
    <row r="16" spans="1:7" x14ac:dyDescent="0.2">
      <c r="B16" t="s">
        <v>19</v>
      </c>
      <c r="C16">
        <f>IF(C12&gt;120,(120-24),IF(C14&lt;0,0,C14))</f>
        <v>96</v>
      </c>
      <c r="D16" t="s">
        <v>4</v>
      </c>
      <c r="E16" s="5">
        <f>B63</f>
        <v>1.98</v>
      </c>
      <c r="F16" s="6" t="s">
        <v>5</v>
      </c>
      <c r="G16" s="5">
        <f>E16*C16</f>
        <v>190.07999999999998</v>
      </c>
    </row>
    <row r="17" spans="2:7" x14ac:dyDescent="0.2">
      <c r="B17" s="20" t="s">
        <v>20</v>
      </c>
      <c r="C17">
        <f>IF(C12&gt;120,C12-120,0)</f>
        <v>2</v>
      </c>
      <c r="D17" t="s">
        <v>4</v>
      </c>
      <c r="E17" s="5">
        <f>IF(C8="JA",E16,B64)</f>
        <v>0.99</v>
      </c>
      <c r="F17" s="6" t="s">
        <v>5</v>
      </c>
      <c r="G17" s="5">
        <f>E17*C17</f>
        <v>1.98</v>
      </c>
    </row>
    <row r="18" spans="2:7" x14ac:dyDescent="0.2">
      <c r="C18" s="4">
        <f>SUM(C16:C17)</f>
        <v>98</v>
      </c>
      <c r="D18" s="1" t="s">
        <v>1</v>
      </c>
    </row>
    <row r="19" spans="2:7" x14ac:dyDescent="0.2">
      <c r="B19" s="18"/>
    </row>
    <row r="20" spans="2:7" x14ac:dyDescent="0.2">
      <c r="B20" s="18"/>
    </row>
    <row r="21" spans="2:7" x14ac:dyDescent="0.2">
      <c r="B21" t="s">
        <v>6</v>
      </c>
      <c r="C21" s="20" t="s">
        <v>44</v>
      </c>
      <c r="D21" s="7" t="s">
        <v>7</v>
      </c>
      <c r="E21" s="5">
        <f>IF(C6="JA",B61,0)</f>
        <v>50</v>
      </c>
      <c r="F21" t="s">
        <v>5</v>
      </c>
      <c r="G21" s="5">
        <f>E21*2</f>
        <v>100</v>
      </c>
    </row>
    <row r="22" spans="2:7" x14ac:dyDescent="0.2">
      <c r="B22" t="s">
        <v>6</v>
      </c>
      <c r="C22" s="20" t="s">
        <v>38</v>
      </c>
      <c r="D22" s="24" t="s">
        <v>39</v>
      </c>
      <c r="E22" s="5">
        <f>IF(C7="JA",B62,0)</f>
        <v>0</v>
      </c>
      <c r="G22" s="5">
        <f>E22*2</f>
        <v>0</v>
      </c>
    </row>
    <row r="23" spans="2:7" ht="19.5" customHeight="1" x14ac:dyDescent="0.2">
      <c r="B23" t="s">
        <v>8</v>
      </c>
      <c r="E23" s="5"/>
      <c r="G23" s="8">
        <f>SUM(G16:G22)</f>
        <v>292.05999999999995</v>
      </c>
    </row>
    <row r="25" spans="2:7" ht="13.5" thickBot="1" x14ac:dyDescent="0.25">
      <c r="B25" t="s">
        <v>9</v>
      </c>
      <c r="C25" s="1">
        <f>D44</f>
        <v>222</v>
      </c>
      <c r="D25" t="s">
        <v>11</v>
      </c>
      <c r="G25" s="11">
        <f>G23*C25</f>
        <v>64837.319999999985</v>
      </c>
    </row>
    <row r="26" spans="2:7" ht="13.5" thickTop="1" x14ac:dyDescent="0.2">
      <c r="C26" s="1"/>
      <c r="G26" s="25"/>
    </row>
    <row r="28" spans="2:7" x14ac:dyDescent="0.2">
      <c r="B28" s="15">
        <v>44562</v>
      </c>
      <c r="D28">
        <f t="shared" ref="D28:D39" si="0">NETWORKDAYS(B28,B29-1,B$49:B$59)</f>
        <v>21</v>
      </c>
      <c r="E28" t="s">
        <v>13</v>
      </c>
      <c r="G28" s="19"/>
    </row>
    <row r="29" spans="2:7" x14ac:dyDescent="0.2">
      <c r="B29" s="15">
        <v>44593</v>
      </c>
      <c r="D29">
        <f t="shared" si="0"/>
        <v>20</v>
      </c>
      <c r="E29" t="s">
        <v>13</v>
      </c>
    </row>
    <row r="30" spans="2:7" x14ac:dyDescent="0.2">
      <c r="B30" s="15">
        <v>44621</v>
      </c>
      <c r="D30">
        <f t="shared" si="0"/>
        <v>23</v>
      </c>
      <c r="E30" t="s">
        <v>13</v>
      </c>
    </row>
    <row r="31" spans="2:7" x14ac:dyDescent="0.2">
      <c r="B31" s="15">
        <v>44652</v>
      </c>
      <c r="D31">
        <f t="shared" si="0"/>
        <v>18</v>
      </c>
      <c r="E31" t="s">
        <v>13</v>
      </c>
    </row>
    <row r="32" spans="2:7" x14ac:dyDescent="0.2">
      <c r="B32" s="15">
        <v>44682</v>
      </c>
      <c r="D32">
        <f t="shared" si="0"/>
        <v>20</v>
      </c>
      <c r="E32" t="s">
        <v>13</v>
      </c>
    </row>
    <row r="33" spans="1:5" x14ac:dyDescent="0.2">
      <c r="B33" s="15">
        <v>44713</v>
      </c>
      <c r="D33">
        <f t="shared" si="0"/>
        <v>21</v>
      </c>
      <c r="E33" t="s">
        <v>13</v>
      </c>
    </row>
    <row r="34" spans="1:5" x14ac:dyDescent="0.2">
      <c r="B34" s="15">
        <v>44743</v>
      </c>
      <c r="D34">
        <f t="shared" si="0"/>
        <v>21</v>
      </c>
      <c r="E34" t="s">
        <v>13</v>
      </c>
    </row>
    <row r="35" spans="1:5" x14ac:dyDescent="0.2">
      <c r="B35" s="15">
        <v>44774</v>
      </c>
      <c r="D35">
        <f t="shared" si="0"/>
        <v>23</v>
      </c>
      <c r="E35" t="s">
        <v>13</v>
      </c>
    </row>
    <row r="36" spans="1:5" x14ac:dyDescent="0.2">
      <c r="B36" s="15">
        <v>44805</v>
      </c>
      <c r="D36">
        <f t="shared" si="0"/>
        <v>22</v>
      </c>
      <c r="E36" t="s">
        <v>13</v>
      </c>
    </row>
    <row r="37" spans="1:5" x14ac:dyDescent="0.2">
      <c r="B37" s="15">
        <v>44835</v>
      </c>
      <c r="D37">
        <f t="shared" si="0"/>
        <v>21</v>
      </c>
      <c r="E37" t="s">
        <v>13</v>
      </c>
    </row>
    <row r="38" spans="1:5" x14ac:dyDescent="0.2">
      <c r="B38" s="15">
        <v>44866</v>
      </c>
      <c r="D38">
        <f t="shared" si="0"/>
        <v>22</v>
      </c>
      <c r="E38" t="s">
        <v>13</v>
      </c>
    </row>
    <row r="39" spans="1:5" x14ac:dyDescent="0.2">
      <c r="A39" s="19"/>
      <c r="B39" s="15">
        <v>44896</v>
      </c>
      <c r="D39">
        <f t="shared" si="0"/>
        <v>21</v>
      </c>
      <c r="E39" t="s">
        <v>13</v>
      </c>
    </row>
    <row r="40" spans="1:5" x14ac:dyDescent="0.2">
      <c r="A40" s="19"/>
      <c r="B40" s="15">
        <v>44927</v>
      </c>
    </row>
    <row r="41" spans="1:5" x14ac:dyDescent="0.2">
      <c r="B41" s="15"/>
    </row>
    <row r="42" spans="1:5" x14ac:dyDescent="0.2">
      <c r="B42" t="s">
        <v>14</v>
      </c>
      <c r="C42" s="16">
        <v>5</v>
      </c>
      <c r="D42">
        <f>-5*C42</f>
        <v>-25</v>
      </c>
      <c r="E42" t="s">
        <v>13</v>
      </c>
    </row>
    <row r="43" spans="1:5" x14ac:dyDescent="0.2">
      <c r="B43" t="s">
        <v>16</v>
      </c>
      <c r="C43" s="16"/>
      <c r="D43">
        <v>-6</v>
      </c>
      <c r="E43" t="s">
        <v>13</v>
      </c>
    </row>
    <row r="44" spans="1:5" x14ac:dyDescent="0.2">
      <c r="B44" s="3" t="s">
        <v>15</v>
      </c>
      <c r="D44" s="17">
        <f>SUM(D28:D43)</f>
        <v>222</v>
      </c>
    </row>
    <row r="48" spans="1:5" x14ac:dyDescent="0.2">
      <c r="B48" s="20" t="s">
        <v>45</v>
      </c>
    </row>
    <row r="49" spans="1:3" x14ac:dyDescent="0.2">
      <c r="A49" s="20" t="s">
        <v>24</v>
      </c>
      <c r="B49" s="19">
        <v>44562</v>
      </c>
      <c r="C49" s="20" t="s">
        <v>26</v>
      </c>
    </row>
    <row r="50" spans="1:3" x14ac:dyDescent="0.2">
      <c r="A50" s="20" t="s">
        <v>25</v>
      </c>
      <c r="B50" s="19">
        <v>44665</v>
      </c>
      <c r="C50" s="20" t="s">
        <v>27</v>
      </c>
    </row>
    <row r="51" spans="1:3" x14ac:dyDescent="0.2">
      <c r="B51" s="19">
        <v>44666</v>
      </c>
      <c r="C51" s="20" t="s">
        <v>28</v>
      </c>
    </row>
    <row r="52" spans="1:3" x14ac:dyDescent="0.2">
      <c r="B52" s="19">
        <v>44669</v>
      </c>
      <c r="C52" s="20" t="s">
        <v>30</v>
      </c>
    </row>
    <row r="53" spans="1:3" x14ac:dyDescent="0.2">
      <c r="B53" s="19">
        <v>44694</v>
      </c>
      <c r="C53" s="20" t="s">
        <v>29</v>
      </c>
    </row>
    <row r="54" spans="1:3" x14ac:dyDescent="0.2">
      <c r="B54" s="19">
        <v>44707</v>
      </c>
      <c r="C54" s="20" t="s">
        <v>31</v>
      </c>
    </row>
    <row r="55" spans="1:3" x14ac:dyDescent="0.2">
      <c r="B55" s="19">
        <v>44718</v>
      </c>
      <c r="C55" s="20" t="s">
        <v>32</v>
      </c>
    </row>
    <row r="56" spans="1:3" x14ac:dyDescent="0.2">
      <c r="B56" s="19">
        <v>44919</v>
      </c>
      <c r="C56" s="20" t="s">
        <v>33</v>
      </c>
    </row>
    <row r="57" spans="1:3" x14ac:dyDescent="0.2">
      <c r="B57" s="19">
        <v>44920</v>
      </c>
      <c r="C57" s="20" t="s">
        <v>34</v>
      </c>
    </row>
    <row r="58" spans="1:3" x14ac:dyDescent="0.2">
      <c r="B58" s="19">
        <v>44921</v>
      </c>
      <c r="C58" s="20" t="s">
        <v>35</v>
      </c>
    </row>
    <row r="59" spans="1:3" x14ac:dyDescent="0.2">
      <c r="B59" s="19">
        <v>44926</v>
      </c>
      <c r="C59" s="20" t="s">
        <v>36</v>
      </c>
    </row>
    <row r="60" spans="1:3" x14ac:dyDescent="0.2">
      <c r="B60" s="19"/>
      <c r="C60" s="20"/>
    </row>
    <row r="61" spans="1:3" x14ac:dyDescent="0.2">
      <c r="B61" s="20">
        <v>50</v>
      </c>
      <c r="C61" s="20" t="s">
        <v>21</v>
      </c>
    </row>
    <row r="62" spans="1:3" x14ac:dyDescent="0.2">
      <c r="B62" s="23">
        <v>110</v>
      </c>
      <c r="C62" s="20" t="s">
        <v>37</v>
      </c>
    </row>
    <row r="63" spans="1:3" x14ac:dyDescent="0.2">
      <c r="B63" s="5">
        <v>1.98</v>
      </c>
      <c r="C63" s="20" t="s">
        <v>42</v>
      </c>
    </row>
    <row r="64" spans="1:3" x14ac:dyDescent="0.2">
      <c r="B64" s="5">
        <v>0.99</v>
      </c>
      <c r="C64" s="20" t="s">
        <v>43</v>
      </c>
    </row>
  </sheetData>
  <dataValidations count="1">
    <dataValidation type="list" allowBlank="1" showInputMessage="1" showErrorMessage="1" sqref="C6:C8" xr:uid="{16FD1FC6-3299-4405-9403-B90ECE492E8B}">
      <formula1>$A$49:$A$50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2021</vt:lpstr>
      <vt:lpstr>2022</vt:lpstr>
    </vt:vector>
  </TitlesOfParts>
  <Company>Advokaten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</dc:creator>
  <cp:lastModifiedBy>Jon Sigfusson</cp:lastModifiedBy>
  <cp:lastPrinted>2010-03-05T08:53:24Z</cp:lastPrinted>
  <dcterms:created xsi:type="dcterms:W3CDTF">2009-04-22T08:02:29Z</dcterms:created>
  <dcterms:modified xsi:type="dcterms:W3CDTF">2022-01-13T20:54:42Z</dcterms:modified>
</cp:coreProperties>
</file>